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'DIRH'!$E$9:$I$17</definedName>
    <definedName name="BExF0FDTSLD2H2BL1BV89V91RA11" hidden="1">'DIRH'!$E$1:$E$1</definedName>
    <definedName name="SAPBEXhrIndnt" hidden="1">1</definedName>
    <definedName name="SAPBEXq0001" localSheetId="0">'DIRH'!$E$9:$I$17</definedName>
    <definedName name="SAPBEXq0001f48UWM535N6VOUF3NIEWN32K2C" localSheetId="0">'DIRH'!$E$5:$F$5</definedName>
    <definedName name="SAPBEXq0001fDPQPOVB8Y1BEM70IDP1WOMNIK" localSheetId="0">'DIRH'!$E$2:$F$2</definedName>
    <definedName name="SAPBEXq0001fZ_CMMTITE" localSheetId="0">'DIRH'!#REF!</definedName>
    <definedName name="SAPBEXq0001fZ_FUNAREA" localSheetId="0">'DIRH'!#REF!</definedName>
    <definedName name="SAPBEXq0001fZ_FUND" localSheetId="0">'DIRH'!$E$3:$F$3</definedName>
    <definedName name="SAPBEXq0001fZ_FUNDCTR" localSheetId="0">'DIRH'!#REF!</definedName>
    <definedName name="SAPBEXq0001fZ_FUNDCTR__Z_GLAVA" localSheetId="0">'DIRH'!#REF!</definedName>
    <definedName name="SAPBEXq0001fZ_FUNDCTR__Z_RAZDJEL" localSheetId="0">'DIRH'!#REF!</definedName>
    <definedName name="SAPBEXq0001fZ_FUNDCTR__ZPROGRAM" localSheetId="0">'DIRH'!#REF!</definedName>
    <definedName name="SAPBEXq0001fZ_GLAVA" localSheetId="0">'DIRH'!#REF!</definedName>
    <definedName name="SAPBEXq0001fZ_RAZDJEL" localSheetId="0">'DIRH'!#REF!</definedName>
    <definedName name="SAPBEXq0001tFILTER_0FISCVARNT" localSheetId="0">'DIRH'!#REF!</definedName>
    <definedName name="SAPBEXq0001tFILTER_Z_CMMTITE" localSheetId="0">'DIRH'!#REF!</definedName>
    <definedName name="SAPBEXq0001tFILTER_Z_FM_AREA" localSheetId="0">'DIRH'!#REF!</definedName>
    <definedName name="SAPBEXq0001tFILTER_Z_FUNDCTR" localSheetId="0">'DIRH'!#REF!</definedName>
    <definedName name="SAPBEXq0001tFILTER_Z_FUNDCTR__Z_RAZDJEL" localSheetId="0">'DIRH'!#REF!</definedName>
    <definedName name="SAPBEXq0001tFILTER_Z_RAZDJEL" localSheetId="0">'DIRH'!#REF!</definedName>
    <definedName name="SAPBEXq0001tREPTXTLG" localSheetId="0">'DIRH'!$E$1:$F$1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<sst xmlns="http://schemas.openxmlformats.org/spreadsheetml/2006/main" count="1940" uniqueCount="264">
  <si>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</si>
  <si>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</si>
  <si>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</si>
  <si>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</si>
  <si>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</si>
  <si>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</si>
  <si>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</si>
  <si>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</si>
  <si>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</si>
  <si>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</si>
  <si>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</si>
  <si>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</si>
  <si>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</si>
  <si>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</si>
  <si>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</si>
  <si>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</si>
  <si>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</si>
  <si>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</si>
  <si>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</si>
  <si>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</si>
  <si>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</si>
  <si>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</si>
  <si>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</si>
  <si>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</si>
  <si>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</si>
  <si>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</si>
  <si>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</si>
  <si>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</si>
  <si>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</si>
  <si>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</si>
  <si>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</si>
  <si>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</si>
  <si>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</si>
  <si>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</si>
  <si>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</si>
  <si>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</si>
  <si>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</si>
  <si>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</si>
  <si>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</si>
  <si>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</si>
  <si>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</si>
  <si>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</si>
  <si>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</si>
  <si>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</si>
  <si>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</si>
  <si>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</si>
  <si>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</si>
  <si>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</si>
  <si>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</si>
  <si>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</si>
  <si>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</si>
  <si>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</si>
  <si>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</si>
  <si>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</si>
  <si>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</si>
  <si>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</si>
  <si>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</si>
  <si>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</si>
  <si>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</si>
  <si>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</si>
  <si>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</si>
  <si>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</si>
  <si>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</si>
  <si>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</si>
  <si>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</si>
  <si>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</si>
  <si>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</si>
  <si>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</si>
  <si>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</si>
  <si>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</si>
  <si>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</si>
  <si>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</si>
  <si>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</si>
  <si>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</si>
  <si>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</si>
  <si>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</si>
  <si>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</si>
  <si>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</si>
  <si>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</si>
  <si>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</si>
  <si>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</si>
  <si>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</si>
  <si>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</si>
  <si>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</si>
  <si>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</si>
  <si>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</si>
  <si>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</si>
  <si>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</si>
  <si>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</si>
  <si>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</si>
  <si>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</si>
  <si>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</si>
  <si>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</si>
  <si>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</si>
  <si>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</si>
  <si>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</si>
  <si>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</si>
  <si>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</si>
  <si>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</si>
  <si>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</si>
  <si>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</si>
  <si>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</si>
  <si>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</si>
  <si>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</si>
  <si>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</si>
  <si>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</si>
  <si>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</si>
  <si>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</si>
  <si>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</si>
  <si>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</si>
  <si>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</si>
  <si>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</si>
  <si>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</si>
  <si>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</si>
  <si>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</si>
  <si>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</si>
  <si>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</si>
  <si>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</si>
  <si>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</si>
  <si>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</si>
  <si>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</si>
  <si>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</si>
  <si>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</si>
  <si>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</si>
  <si>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</si>
  <si>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</si>
  <si>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</si>
  <si>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</si>
  <si>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</si>
  <si>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</si>
  <si>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</si>
  <si>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</si>
  <si>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</si>
  <si>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</si>
  <si>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</si>
  <si>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</si>
  <si>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</si>
  <si>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</si>
  <si>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</si>
  <si>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</si>
  <si>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</si>
  <si>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</si>
  <si>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</si>
  <si>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</si>
  <si>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</si>
  <si>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</si>
  <si>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</si>
  <si>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</si>
  <si>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</si>
  <si>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</si>
  <si>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</si>
  <si>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</si>
  <si>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</si>
  <si>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</si>
  <si>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</si>
  <si>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</si>
  <si>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</si>
  <si>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</si>
  <si>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</si>
  <si>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</si>
  <si>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</si>
  <si>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</si>
  <si>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</si>
  <si>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</si>
  <si>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</si>
  <si>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</si>
  <si>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</si>
  <si>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</si>
  <si>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</si>
  <si>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</si>
  <si>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</si>
  <si>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</si>
  <si>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</si>
  <si>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</si>
  <si>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</si>
  <si>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</si>
  <si>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</si>
  <si>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</si>
  <si>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</si>
  <si>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</si>
  <si>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</si>
  <si>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</si>
  <si>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</si>
  <si>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</si>
  <si>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</si>
  <si>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</si>
  <si>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</si>
  <si>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</si>
  <si>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</si>
  <si>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</si>
  <si>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</si>
  <si>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</si>
  <si>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</si>
  <si>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</si>
  <si>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</si>
  <si>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</si>
  <si>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</si>
  <si>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</si>
  <si>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</si>
  <si>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</si>
  <si>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</si>
  <si>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</si>
  <si>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</si>
  <si>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</si>
  <si>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</si>
  <si>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</si>
  <si>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</si>
  <si>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</si>
  <si>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</si>
  <si>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</si>
  <si>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</si>
  <si>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</si>
  <si>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</si>
  <si>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</si>
  <si>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</si>
  <si>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</si>
  <si>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</si>
  <si>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</si>
  <si>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</si>
  <si>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</si>
  <si>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</si>
  <si>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</si>
  <si>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</si>
  <si>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</si>
  <si>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</si>
  <si>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</si>
  <si>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</si>
  <si>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</si>
  <si>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</si>
  <si>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</si>
  <si>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</si>
  <si>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</si>
  <si>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</si>
  <si>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</si>
  <si>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</si>
  <si>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</si>
  <si>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</si>
  <si>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</si>
  <si>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</si>
  <si>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</si>
  <si>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</si>
  <si>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</si>
  <si>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</si>
  <si>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</si>
  <si>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</si>
  <si>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</si>
  <si>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</si>
  <si>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65YYY</t>
  </si>
  <si>
    <t>67YYY</t>
  </si>
  <si>
    <t>EUR</t>
  </si>
  <si>
    <t>Projekcija proračuna 
za 2025.</t>
  </si>
  <si>
    <t>UKUPNI PRIHODI</t>
  </si>
  <si>
    <t>Opći prihodi i primici</t>
  </si>
  <si>
    <t>Ostali prihodi za posebne namjene</t>
  </si>
  <si>
    <t>Pomoći EU</t>
  </si>
  <si>
    <t>Refundacije iz pomoći EU</t>
  </si>
  <si>
    <t>51</t>
  </si>
  <si>
    <t>55</t>
  </si>
  <si>
    <t>43</t>
  </si>
  <si>
    <t>A1. PRIHODI POSLOVANJA I PRIHODI OD PRODAJE NEFINANCIJSKE IMOVINE</t>
  </si>
  <si>
    <t>52</t>
  </si>
  <si>
    <t>Ostale pomoći</t>
  </si>
  <si>
    <t>Prijedlog proračuna 
za 2024.</t>
  </si>
  <si>
    <t>Projekcija proračuna 
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</si>
</sst>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3" borderId="9" xfId="62" quotePrefix="1">
      <alignment horizontal="left" vertical="center" indent="1"/>
    </xf>
    <xf numFmtId="0" fontId="9" fillId="33" borderId="9" xfId="62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8" fillId="52" borderId="0" xfId="52" applyFont="1" applyFill="1" applyAlignment="1">
      <alignment horizontal="left" vertical="center"/>
      <protection/>
    </xf>
    <xf numFmtId="0" fontId="15" fillId="52" borderId="0" xfId="52" applyFont="1" applyFill="1" applyAlignment="1">
      <alignment/>
      <protection/>
    </xf>
    <xf numFmtId="0" fontId="13" fillId="52" borderId="0" xfId="0" applyFont="1" applyFill="1" applyAlignment="1">
      <alignment/>
    </xf>
    <xf numFmtId="0" fontId="13" fillId="52" borderId="0" xfId="0" applyFont="1" applyFill="1" applyAlignment="1" applyProtection="1">
      <alignment/>
      <protection locked="0"/>
    </xf>
    <xf numFmtId="0" fontId="13" fillId="52" borderId="0" xfId="0" applyFont="1" applyFill="1" applyAlignment="1" applyProtection="1" quotePrefix="1">
      <alignment/>
      <protection locked="0"/>
    </xf>
    <xf numFmtId="3" fontId="22" fillId="52" borderId="13" xfId="0" applyNumberFormat="1" applyFont="1" applyFill="1" applyBorder="1" applyAlignment="1">
      <alignment horizontal="center" vertical="center" wrapText="1"/>
    </xf>
    <xf numFmtId="3" fontId="22" fillId="52" borderId="13" xfId="62" applyNumberFormat="1" applyFont="1" applyFill="1" applyBorder="1" applyAlignment="1">
      <alignment horizontal="center" vertical="center" wrapText="1"/>
    </xf>
    <xf numFmtId="0" fontId="13" fillId="52" borderId="0" xfId="0" applyFont="1" applyFill="1" applyAlignment="1">
      <alignment horizontal="center" vertical="center"/>
    </xf>
    <xf numFmtId="3" fontId="16" fillId="52" borderId="14" xfId="0" applyNumberFormat="1" applyFont="1" applyFill="1" applyBorder="1" applyAlignment="1">
      <alignment horizontal="center" vertical="center" wrapText="1"/>
    </xf>
    <xf numFmtId="0" fontId="17" fillId="52" borderId="14" xfId="0" applyFont="1" applyFill="1" applyBorder="1" applyAlignment="1">
      <alignment horizontal="center" vertical="center"/>
    </xf>
    <xf numFmtId="3" fontId="16" fillId="52" borderId="14" xfId="0" applyNumberFormat="1" applyFont="1" applyFill="1" applyBorder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3" fontId="16" fillId="52" borderId="0" xfId="0" applyNumberFormat="1" applyFont="1" applyFill="1" applyBorder="1" applyAlignment="1">
      <alignment horizontal="center" vertical="center" wrapText="1"/>
    </xf>
    <xf numFmtId="3" fontId="12" fillId="52" borderId="0" xfId="0" applyNumberFormat="1" applyFont="1" applyFill="1" applyBorder="1" applyAlignment="1">
      <alignment vertical="top" wrapText="1"/>
    </xf>
    <xf numFmtId="0" fontId="0" fillId="52" borderId="0" xfId="0" applyFill="1" applyAlignment="1">
      <alignment/>
    </xf>
    <xf numFmtId="3" fontId="5" fillId="52" borderId="0" xfId="58" applyNumberFormat="1" applyFont="1" applyFill="1" applyBorder="1">
      <alignment vertical="center"/>
    </xf>
    <xf numFmtId="3" fontId="13" fillId="52" borderId="0" xfId="0" applyNumberFormat="1" applyFont="1" applyFill="1" applyBorder="1" applyAlignment="1" quotePrefix="1">
      <alignment vertical="top" wrapText="1"/>
    </xf>
    <xf numFmtId="3" fontId="13" fillId="52" borderId="0" xfId="0" applyNumberFormat="1" applyFont="1" applyFill="1" applyBorder="1" applyAlignment="1">
      <alignment vertical="top" wrapText="1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3" fontId="19" fillId="52" borderId="0" xfId="0" applyNumberFormat="1" applyFont="1" applyFill="1" applyBorder="1" applyAlignment="1" quotePrefix="1">
      <alignment vertical="top" wrapText="1"/>
    </xf>
    <xf numFmtId="3" fontId="19" fillId="52" borderId="0" xfId="0" applyNumberFormat="1" applyFont="1" applyFill="1" applyBorder="1" applyAlignment="1">
      <alignment vertical="top" wrapText="1"/>
    </xf>
    <xf numFmtId="0" fontId="21" fillId="52" borderId="0" xfId="0" applyFont="1" applyFill="1" applyBorder="1" applyAlignment="1">
      <alignment/>
    </xf>
    <xf numFmtId="3" fontId="12" fillId="52" borderId="0" xfId="0" applyNumberFormat="1" applyFont="1" applyFill="1" applyBorder="1" applyAlignment="1" quotePrefix="1">
      <alignment vertical="top" wrapText="1"/>
    </xf>
    <xf numFmtId="3" fontId="12" fillId="52" borderId="0" xfId="0" applyNumberFormat="1" applyFont="1" applyFill="1" applyBorder="1" applyAlignment="1">
      <alignment vertical="top" wrapText="1"/>
    </xf>
    <xf numFmtId="0" fontId="9" fillId="52" borderId="0" xfId="0" applyFont="1" applyFill="1" applyBorder="1" applyAlignment="1">
      <alignment/>
    </xf>
    <xf numFmtId="0" fontId="12" fillId="52" borderId="0" xfId="0" applyFont="1" applyFill="1" applyBorder="1" applyAlignment="1">
      <alignment/>
    </xf>
    <xf numFmtId="3" fontId="19" fillId="52" borderId="0" xfId="0" applyNumberFormat="1" applyFont="1" applyFill="1" applyBorder="1" applyAlignment="1" quotePrefix="1">
      <alignment vertical="top" wrapText="1"/>
    </xf>
    <xf numFmtId="3" fontId="19" fillId="52" borderId="0" xfId="0" applyNumberFormat="1" applyFont="1" applyFill="1" applyBorder="1" applyAlignment="1">
      <alignment vertical="top" wrapText="1"/>
    </xf>
    <xf numFmtId="0" fontId="12" fillId="52" borderId="0" xfId="0" applyFont="1" applyFill="1" applyAlignment="1">
      <alignment/>
    </xf>
    <xf numFmtId="0" fontId="19" fillId="52" borderId="0" xfId="0" applyFont="1" applyFill="1" applyBorder="1" applyAlignment="1">
      <alignment/>
    </xf>
    <xf numFmtId="0" fontId="13" fillId="52" borderId="0" xfId="0" applyFont="1" applyFill="1" applyAlignment="1">
      <alignment wrapText="1"/>
    </xf>
    <xf numFmtId="0" fontId="9" fillId="52" borderId="0" xfId="62" applyFill="1" applyBorder="1" quotePrefix="1">
      <alignment horizontal="left" vertical="center" indent="1"/>
    </xf>
    <xf numFmtId="0" fontId="13" fillId="52" borderId="0" xfId="94" applyFill="1" applyBorder="1" applyAlignment="1" quotePrefix="1">
      <alignment horizontal="left" vertical="center" wrapText="1" indent="1"/>
    </xf>
    <xf numFmtId="0" fontId="11" fillId="52" borderId="0" xfId="75" applyFill="1" applyBorder="1" quotePrefix="1">
      <alignment horizontal="center" vertical="center"/>
    </xf>
    <xf numFmtId="0" fontId="12" fillId="52" borderId="0" xfId="78" applyFont="1" applyFill="1" applyBorder="1" applyAlignment="1" quotePrefix="1">
      <alignment horizontal="left" vertical="center" wrapText="1" indent="2"/>
    </xf>
    <xf numFmtId="3" fontId="5" fillId="52" borderId="0" xfId="58" applyNumberFormat="1" applyFont="1" applyFill="1" applyBorder="1">
      <alignment vertical="center"/>
    </xf>
    <xf numFmtId="0" fontId="12" fillId="52" borderId="0" xfId="80" applyFont="1" applyFill="1" applyBorder="1" applyAlignment="1" quotePrefix="1">
      <alignment horizontal="left" vertical="center" wrapText="1" indent="3"/>
    </xf>
    <xf numFmtId="3" fontId="20" fillId="52" borderId="0" xfId="92" applyNumberFormat="1" applyFont="1" applyFill="1" applyBorder="1">
      <alignment horizontal="right" vertical="center"/>
    </xf>
    <xf numFmtId="0" fontId="19" fillId="52" borderId="0" xfId="82" applyFont="1" applyFill="1" applyBorder="1" applyAlignment="1" quotePrefix="1">
      <alignment horizontal="left" vertical="center" wrapText="1" indent="4"/>
    </xf>
    <xf numFmtId="0" fontId="19" fillId="52" borderId="0" xfId="82" applyFont="1" applyFill="1" applyBorder="1" quotePrefix="1">
      <alignment horizontal="left" vertical="center" wrapText="1"/>
    </xf>
    <xf numFmtId="0" fontId="18" fillId="52" borderId="0" xfId="52" applyFont="1" applyFill="1" applyAlignment="1">
      <alignment horizontal="center" vertical="center"/>
      <protection/>
    </xf>
    <xf numFmtId="0" fontId="0" fillId="52" borderId="0" xfId="0" applyFill="1" applyAlignment="1">
      <alignment horizontal="center" vertical="center"/>
    </xf>
    <xf numFmtId="0" fontId="15" fillId="52" borderId="0" xfId="53" applyFont="1" applyFill="1" applyAlignment="1">
      <alignment horizontal="center" vertical="center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8</xdr:row>
      <xdr:rowOff>0</xdr:rowOff>
    </xdr:from>
    <xdr:to>
      <xdr:col>8</xdr:col>
      <xdr:colOff>962025</xdr:colOff>
      <xdr:row>17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1UBHWSB99KN1HTA02U1YZ2B9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5JPGBGFR3YYJ707AVQ7KWH17H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H2US6ZOUDFDOSC0MAGNG92BMI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3J818PO84VS7N75T585YDT4GP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O8ZREU1PG0BJFF6QBAKS10YNJ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D849PQQIWIRD4XVOQJ7ECY4P5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1UQMPN3R64CVD1RF01PWSNZS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IMJENZ8PHQWML3H3RFKI2WLSG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GUGZH2CQSC1U5GBQ9ERJFY04F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1I1VXZS0HMSM6L12Z5VHB8FRY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9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9.57421875" style="28" customWidth="1"/>
    <col min="2" max="2" width="12.00390625" style="28" bestFit="1" customWidth="1"/>
    <col min="3" max="3" width="5.7109375" style="28" customWidth="1"/>
    <col min="4" max="4" width="72.00390625" style="28" customWidth="1"/>
    <col min="5" max="5" width="58.00390625" style="28" hidden="1" customWidth="1"/>
    <col min="6" max="6" width="69.7109375" style="60" hidden="1" customWidth="1"/>
    <col min="7" max="7" width="20.140625" style="28" customWidth="1"/>
    <col min="8" max="8" width="15.421875" style="28" customWidth="1"/>
    <col min="9" max="9" width="14.57421875" style="28" customWidth="1"/>
    <col min="10" max="11" width="15.421875" style="28" bestFit="1" customWidth="1"/>
    <col min="12" max="12" width="11.7109375" style="28" bestFit="1" customWidth="1"/>
    <col min="13" max="13" width="15.421875" style="28" bestFit="1" customWidth="1"/>
    <col min="14" max="14" width="9.421875" style="28" bestFit="1" customWidth="1"/>
    <col min="15" max="15" width="15.421875" style="28" bestFit="1" customWidth="1"/>
    <col min="16" max="16" width="9.421875" style="28" bestFit="1" customWidth="1"/>
    <col min="17" max="16384" width="9.140625" style="28" customWidth="1"/>
  </cols>
  <sheetData>
    <row r="1" spans="1:9" ht="20.25" customHeight="1">
      <c r="A1" s="70" t="s">
        <v>206</v>
      </c>
      <c r="B1" s="71"/>
      <c r="C1" s="71"/>
      <c r="D1" s="71"/>
      <c r="E1" s="71"/>
      <c r="F1" s="71"/>
      <c r="G1" s="71"/>
      <c r="H1" s="71"/>
      <c r="I1" s="71"/>
    </row>
    <row r="2" spans="1:6" ht="16.5">
      <c r="A2" s="29"/>
      <c r="F2" s="28"/>
    </row>
    <row r="3" spans="1:9" ht="15.75">
      <c r="A3" s="72" t="s">
        <v>259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30"/>
      <c r="B4" s="31"/>
      <c r="C4" s="31"/>
      <c r="D4" s="31"/>
      <c r="E4" s="31"/>
      <c r="F4" s="31"/>
      <c r="G4" s="32"/>
      <c r="H4" s="32"/>
      <c r="I4" s="32"/>
    </row>
    <row r="5" spans="6:9" ht="12.75">
      <c r="F5" s="28"/>
      <c r="G5" s="33"/>
      <c r="H5" s="33"/>
      <c r="I5" s="33"/>
    </row>
    <row r="6" spans="1:9" s="36" customFormat="1" ht="28.5">
      <c r="A6" s="34" t="s">
        <v>203</v>
      </c>
      <c r="B6" s="34" t="s">
        <v>202</v>
      </c>
      <c r="C6" s="34" t="s">
        <v>207</v>
      </c>
      <c r="D6" s="34" t="s">
        <v>204</v>
      </c>
      <c r="E6" s="35"/>
      <c r="F6" s="35"/>
      <c r="G6" s="35" t="str">
        <f>CONCATENATE("Plan za ",RIGHT(G9,5))</f>
        <v>Plan za 2024.</v>
      </c>
      <c r="H6" s="35" t="str">
        <f>CONCATENATE("Projekcija za ",RIGHT(H9,5))</f>
        <v>Projekcija za 2025.</v>
      </c>
      <c r="I6" s="35" t="str">
        <f>CONCATENATE("Projekcija za ",RIGHT(I9,5))</f>
        <v>Projekcija za 2026.</v>
      </c>
    </row>
    <row r="7" spans="1:9" s="40" customFormat="1" ht="11.25">
      <c r="A7" s="37">
        <v>1</v>
      </c>
      <c r="B7" s="37">
        <v>2</v>
      </c>
      <c r="C7" s="37">
        <v>3</v>
      </c>
      <c r="D7" s="37">
        <v>4</v>
      </c>
      <c r="E7" s="38"/>
      <c r="F7" s="38"/>
      <c r="G7" s="39">
        <v>5</v>
      </c>
      <c r="H7" s="39">
        <v>6</v>
      </c>
      <c r="I7" s="39">
        <v>7</v>
      </c>
    </row>
    <row r="8" spans="1:9" s="40" customFormat="1" ht="12.75">
      <c r="A8" s="41"/>
      <c r="B8" s="41"/>
      <c r="C8" s="41"/>
      <c r="D8" s="42" t="s">
        <v>251</v>
      </c>
      <c r="E8" s="43"/>
      <c r="F8" s="43"/>
      <c r="G8" s="44">
        <f>IF(ISBLANK(List2!B3),"",List2!B3)</f>
        <v>73037606</v>
      </c>
      <c r="H8" s="44">
        <f>IF(ISBLANK(List2!C3),"",List2!C3)</f>
        <v>71774638</v>
      </c>
      <c r="I8" s="44">
        <f>IF(ISBLANK(List2!D3),"",List2!D3)</f>
        <v>71990318</v>
      </c>
    </row>
    <row r="9" spans="1:17" ht="38.25" hidden="1">
      <c r="A9" s="45">
        <f>IF(ISNUMBER(SEARCH("XXX",E9)),LEFT(E9,LEN(E9)-3),"")</f>
      </c>
      <c r="B9" s="46">
        <f>IF(ISNUMBER(SEARCH("YYY",E9)),LEFT(E9,LEN(E9)-3),"")</f>
      </c>
      <c r="C9" s="46">
        <f>IF(ISNUMBER(VALUE(E9)),E9,"")</f>
      </c>
      <c r="D9" s="46">
        <f>IF(ISNUMBER(SEARCH("XXX",E9)),VLOOKUP(CONCATENATE("DRRH/",LEFT(E9,LEN(E9)-3)),List1!A$2:B$100,2,FALSE),IF(ISNUMBER(SEARCH("YYY",E9)),VLOOKUP(CONCATENATE("DRRH/",LEFT(E9,LEN(E9)-3)),List1!C$2:D$100,2,FALSE),F9))</f>
      </c>
      <c r="E9" s="61" t="s">
        <v>190</v>
      </c>
      <c r="F9" s="61" t="s">
        <v>190</v>
      </c>
      <c r="G9" s="62" t="s">
        <v>262</v>
      </c>
      <c r="H9" s="62" t="s">
        <v>250</v>
      </c>
      <c r="I9" s="62" t="s">
        <v>263</v>
      </c>
      <c r="J9" s="47"/>
      <c r="K9" s="47"/>
      <c r="L9" s="47"/>
      <c r="M9" s="47"/>
      <c r="N9" s="47"/>
      <c r="O9" s="48"/>
      <c r="P9" s="48"/>
      <c r="Q9" s="48"/>
    </row>
    <row r="10" spans="1:17" ht="12.75" hidden="1">
      <c r="A10" s="49">
        <f>IF(LEN(TRIM(E10))=1,TRIM(E10),"")</f>
      </c>
      <c r="B10" s="50">
        <f>IF(LEN(TRIM(E10))=2,TRIM(E10),"")</f>
      </c>
      <c r="C10" s="50">
        <f>IF(LEN(TRIM(E10))=3,TRIM(E10),"")</f>
      </c>
      <c r="D10" s="50">
        <f>IF(LEN(TRIM(E10))=4,TRIM(E10),"")</f>
      </c>
      <c r="E10" s="61" t="s">
        <v>208</v>
      </c>
      <c r="F10" s="61" t="s">
        <v>190</v>
      </c>
      <c r="G10" s="63" t="s">
        <v>249</v>
      </c>
      <c r="H10" s="63" t="s">
        <v>249</v>
      </c>
      <c r="I10" s="63" t="s">
        <v>249</v>
      </c>
      <c r="J10" s="51"/>
      <c r="K10" s="51"/>
      <c r="L10" s="47"/>
      <c r="M10" s="47"/>
      <c r="N10" s="47"/>
      <c r="O10" s="48"/>
      <c r="P10" s="48"/>
      <c r="Q10" s="48"/>
    </row>
    <row r="11" spans="1:17" ht="12.75">
      <c r="A11" s="52" t="str">
        <f aca="true" t="shared" si="0" ref="A11:A19">IF(ISNUMBER(SEARCH("XXX",E11)),LEFT(E11,LEN(E11)-3),"")</f>
        <v>6</v>
      </c>
      <c r="B11" s="53">
        <f aca="true" t="shared" si="1" ref="B11:B19">IF(ISNUMBER(SEARCH("YYY",E11)),LEFT(E11,LEN(E11)-3),"")</f>
      </c>
      <c r="C11" s="53">
        <f aca="true" t="shared" si="2" ref="C11:C19">IF(ISNUMBER(VALUE(E11)),E11,"")</f>
      </c>
      <c r="D11" s="53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4" t="s">
        <v>245</v>
      </c>
      <c r="F11" s="64" t="s">
        <v>190</v>
      </c>
      <c r="G11" s="65">
        <v>73037606</v>
      </c>
      <c r="H11" s="65">
        <v>71774638</v>
      </c>
      <c r="I11" s="65">
        <v>71990318</v>
      </c>
      <c r="J11" s="54"/>
      <c r="K11" s="54"/>
      <c r="L11" s="47"/>
      <c r="M11" s="47"/>
      <c r="N11" s="47"/>
      <c r="O11" s="48"/>
      <c r="P11" s="48"/>
      <c r="Q11" s="48"/>
    </row>
    <row r="12" spans="1:17" ht="25.5">
      <c r="A12" s="52">
        <f t="shared" si="0"/>
      </c>
      <c r="B12" s="53" t="str">
        <f t="shared" si="1"/>
        <v>63</v>
      </c>
      <c r="C12" s="53">
        <f t="shared" si="2"/>
      </c>
      <c r="D12" s="53" t="str">
        <f>IF(ISNUMBER(SEARCH("XXX",E12)),VLOOKUP(CONCATENATE("DRRH/",LEFT(E12,LEN(E12)-3)),List1!A$2:B$100,2,FALSE),IF(ISNUMBER(SEARCH("YYY",E12)),VLOOKUP(CONCATENATE("DRRH/",LEFT(E12,LEN(E12)-3)),List1!C$2:D$100,2,FALSE),F12))</f>
        <v>Pomoći iz inozemstva (darovnice) i od subjekata unutar općeg proračuna</v>
      </c>
      <c r="E12" s="66" t="s">
        <v>246</v>
      </c>
      <c r="F12" s="66" t="s">
        <v>190</v>
      </c>
      <c r="G12" s="65">
        <v>12875</v>
      </c>
      <c r="H12" s="65">
        <v>9954</v>
      </c>
      <c r="I12" s="65">
        <v>9954</v>
      </c>
      <c r="J12" s="54"/>
      <c r="K12" s="54"/>
      <c r="L12" s="54"/>
      <c r="M12" s="54"/>
      <c r="N12" s="54"/>
      <c r="O12" s="55"/>
      <c r="P12" s="55"/>
      <c r="Q12" s="55"/>
    </row>
    <row r="13" spans="1:17" ht="12.75">
      <c r="A13" s="56">
        <f t="shared" si="0"/>
      </c>
      <c r="B13" s="57">
        <f t="shared" si="1"/>
      </c>
      <c r="C13" s="57" t="str">
        <f t="shared" si="2"/>
        <v>51</v>
      </c>
      <c r="D13" s="57" t="str">
        <f>IF(ISNUMBER(SEARCH("XXX",E13)),VLOOKUP(CONCATENATE("DRRH/",LEFT(E13,LEN(E13)-3)),List1!A$2:B$100,2,FALSE),IF(ISNUMBER(SEARCH("YYY",E13)),VLOOKUP(CONCATENATE("DRRH/",LEFT(E13,LEN(E13)-3)),List1!C$2:D$100,2,FALSE),F13))</f>
        <v>Pomoći EU</v>
      </c>
      <c r="E13" s="68" t="s">
        <v>256</v>
      </c>
      <c r="F13" s="69" t="s">
        <v>254</v>
      </c>
      <c r="G13" s="67">
        <v>9955</v>
      </c>
      <c r="H13" s="67">
        <v>9954</v>
      </c>
      <c r="I13" s="67">
        <v>9954</v>
      </c>
      <c r="J13" s="51"/>
      <c r="K13" s="51"/>
      <c r="L13" s="54"/>
      <c r="M13" s="54"/>
      <c r="N13" s="54"/>
      <c r="O13" s="55"/>
      <c r="P13" s="55"/>
      <c r="Q13" s="55"/>
    </row>
    <row r="14" spans="1:17" ht="12.75">
      <c r="A14" s="56">
        <f t="shared" si="0"/>
      </c>
      <c r="B14" s="57">
        <f t="shared" si="1"/>
      </c>
      <c r="C14" s="57" t="str">
        <f t="shared" si="2"/>
        <v>52</v>
      </c>
      <c r="D14" s="57" t="str">
        <f>IF(ISNUMBER(SEARCH("XXX",E14)),VLOOKUP(CONCATENATE("DRRH/",LEFT(E14,LEN(E14)-3)),List1!A$2:B$100,2,FALSE),IF(ISNUMBER(SEARCH("YYY",E14)),VLOOKUP(CONCATENATE("DRRH/",LEFT(E14,LEN(E14)-3)),List1!C$2:D$100,2,FALSE),F14))</f>
        <v>Ostale pomoći</v>
      </c>
      <c r="E14" s="68" t="s">
        <v>260</v>
      </c>
      <c r="F14" s="69" t="s">
        <v>261</v>
      </c>
      <c r="G14" s="67">
        <v>2920</v>
      </c>
      <c r="H14" s="67"/>
      <c r="I14" s="67"/>
      <c r="J14" s="51"/>
      <c r="K14" s="51"/>
      <c r="L14" s="54"/>
      <c r="M14" s="54"/>
      <c r="N14" s="54"/>
      <c r="O14" s="55"/>
      <c r="P14" s="55"/>
      <c r="Q14" s="55"/>
    </row>
    <row r="15" spans="1:17" s="58" customFormat="1" ht="25.5">
      <c r="A15" s="52">
        <f t="shared" si="0"/>
      </c>
      <c r="B15" s="53" t="str">
        <f t="shared" si="1"/>
        <v>65</v>
      </c>
      <c r="C15" s="53">
        <f t="shared" si="2"/>
      </c>
      <c r="D15" s="53" t="str">
        <f>IF(ISNUMBER(SEARCH("XXX",E15)),VLOOKUP(CONCATENATE("DRRH/",LEFT(E15,LEN(E15)-3)),List1!A$2:B$100,2,FALSE),IF(ISNUMBER(SEARCH("YYY",E15)),VLOOKUP(CONCATENATE("DRRH/",LEFT(E15,LEN(E15)-3)),List1!C$2:D$100,2,FALSE),F15))</f>
        <v>Prihodi od upravnih i administrativnih pristojbi, pristojbi po posebnim propisima i naknada</v>
      </c>
      <c r="E15" s="66" t="s">
        <v>247</v>
      </c>
      <c r="F15" s="66" t="s">
        <v>190</v>
      </c>
      <c r="G15" s="65">
        <v>9209080</v>
      </c>
      <c r="H15" s="65">
        <v>9069078</v>
      </c>
      <c r="I15" s="65">
        <v>9115074</v>
      </c>
      <c r="J15" s="54"/>
      <c r="K15" s="54"/>
      <c r="L15" s="54"/>
      <c r="M15" s="54"/>
      <c r="N15" s="54"/>
      <c r="O15" s="55"/>
      <c r="P15" s="55"/>
      <c r="Q15" s="55"/>
    </row>
    <row r="16" spans="1:17" ht="12.75">
      <c r="A16" s="56">
        <f t="shared" si="0"/>
      </c>
      <c r="B16" s="57">
        <f t="shared" si="1"/>
      </c>
      <c r="C16" s="57" t="str">
        <f t="shared" si="2"/>
        <v>43</v>
      </c>
      <c r="D16" s="57" t="str">
        <f>IF(ISNUMBER(SEARCH("XXX",E16)),VLOOKUP(CONCATENATE("DRRH/",LEFT(E16,LEN(E16)-3)),List1!A$2:B$100,2,FALSE),IF(ISNUMBER(SEARCH("YYY",E16)),VLOOKUP(CONCATENATE("DRRH/",LEFT(E16,LEN(E16)-3)),List1!C$2:D$100,2,FALSE),F16))</f>
        <v>Ostali prihodi za posebne namjene</v>
      </c>
      <c r="E16" s="68" t="s">
        <v>258</v>
      </c>
      <c r="F16" s="69" t="s">
        <v>253</v>
      </c>
      <c r="G16" s="67">
        <v>9209080</v>
      </c>
      <c r="H16" s="67">
        <v>9069078</v>
      </c>
      <c r="I16" s="67">
        <v>9115074</v>
      </c>
      <c r="J16" s="51"/>
      <c r="K16" s="51"/>
      <c r="L16" s="54"/>
      <c r="M16" s="54"/>
      <c r="N16" s="54"/>
      <c r="O16" s="55"/>
      <c r="P16" s="55"/>
      <c r="Q16" s="55"/>
    </row>
    <row r="17" spans="1:17" ht="12.75">
      <c r="A17" s="52">
        <f t="shared" si="0"/>
      </c>
      <c r="B17" s="53" t="str">
        <f t="shared" si="1"/>
        <v>67</v>
      </c>
      <c r="C17" s="53">
        <f t="shared" si="2"/>
      </c>
      <c r="D17" s="53" t="str">
        <f>IF(ISNUMBER(SEARCH("XXX",E17)),VLOOKUP(CONCATENATE("DRRH/",LEFT(E17,LEN(E17)-3)),List1!A$2:B$100,2,FALSE),IF(ISNUMBER(SEARCH("YYY",E17)),VLOOKUP(CONCATENATE("DRRH/",LEFT(E17,LEN(E17)-3)),List1!C$2:D$100,2,FALSE),F17))</f>
        <v>Prihodi iz proračuna</v>
      </c>
      <c r="E17" s="66" t="s">
        <v>248</v>
      </c>
      <c r="F17" s="66" t="s">
        <v>190</v>
      </c>
      <c r="G17" s="65">
        <v>63815651</v>
      </c>
      <c r="H17" s="65">
        <v>62695606</v>
      </c>
      <c r="I17" s="65">
        <v>62865290</v>
      </c>
      <c r="J17" s="54"/>
      <c r="K17" s="54"/>
      <c r="L17" s="54"/>
      <c r="M17" s="54"/>
      <c r="N17" s="54"/>
      <c r="O17" s="55"/>
      <c r="P17" s="55"/>
      <c r="Q17" s="55"/>
    </row>
    <row r="18" spans="1:11" ht="12.75">
      <c r="A18" s="49">
        <f t="shared" si="0"/>
      </c>
      <c r="B18" s="50">
        <f t="shared" si="1"/>
      </c>
      <c r="C18" s="50" t="str">
        <f t="shared" si="2"/>
        <v>11</v>
      </c>
      <c r="D18" s="50" t="str">
        <f>IF(ISNUMBER(SEARCH("XXX",E18)),VLOOKUP(CONCATENATE("DRRH/",LEFT(E18,LEN(E18)-3)),List1!A$2:B$100,2,FALSE),IF(ISNUMBER(SEARCH("YYY",E18)),VLOOKUP(CONCATENATE("DRRH/",LEFT(E18,LEN(E18)-3)),List1!C$2:D$100,2,FALSE),F18))</f>
        <v>Opći prihodi i primici</v>
      </c>
      <c r="E18" s="68" t="s">
        <v>154</v>
      </c>
      <c r="F18" s="69" t="s">
        <v>252</v>
      </c>
      <c r="G18" s="67">
        <v>63802378</v>
      </c>
      <c r="H18" s="67">
        <v>62682333</v>
      </c>
      <c r="I18" s="67">
        <v>62852017</v>
      </c>
      <c r="J18" s="59"/>
      <c r="K18" s="59"/>
    </row>
    <row r="19" spans="1:11" ht="12.75">
      <c r="A19" s="49">
        <f t="shared" si="0"/>
      </c>
      <c r="B19" s="50">
        <f t="shared" si="1"/>
      </c>
      <c r="C19" s="50" t="str">
        <f t="shared" si="2"/>
        <v>55</v>
      </c>
      <c r="D19" s="50" t="str">
        <f>IF(ISNUMBER(SEARCH("XXX",E19)),VLOOKUP(CONCATENATE("DRRH/",LEFT(E19,LEN(E19)-3)),List1!A$2:B$100,2,FALSE),IF(ISNUMBER(SEARCH("YYY",E19)),VLOOKUP(CONCATENATE("DRRH/",LEFT(E19,LEN(E19)-3)),List1!C$2:D$100,2,FALSE),F19))</f>
        <v>Refundacije iz pomoći EU</v>
      </c>
      <c r="E19" s="68" t="s">
        <v>257</v>
      </c>
      <c r="F19" s="69" t="s">
        <v>255</v>
      </c>
      <c r="G19" s="67">
        <v>13273</v>
      </c>
      <c r="H19" s="67">
        <v>13273</v>
      </c>
      <c r="I19" s="67">
        <v>13273</v>
      </c>
      <c r="J19" s="59"/>
      <c r="K19" s="59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210</v>
      </c>
      <c r="B1" s="27" t="s">
        <v>190</v>
      </c>
      <c r="C1" s="27" t="s">
        <v>211</v>
      </c>
      <c r="D1" s="27" t="s">
        <v>190</v>
      </c>
      <c r="E1" s="18" t="s">
        <v>209</v>
      </c>
    </row>
    <row r="2" spans="1:5" ht="12.75">
      <c r="A2" s="18" t="s">
        <v>212</v>
      </c>
      <c r="B2" s="18" t="s">
        <v>213</v>
      </c>
      <c r="C2" s="18" t="s">
        <v>214</v>
      </c>
      <c r="D2" s="18" t="s">
        <v>190</v>
      </c>
      <c r="E2" s="19">
        <v>1</v>
      </c>
    </row>
    <row r="3" spans="1:5" ht="12.75">
      <c r="A3" s="18" t="s">
        <v>212</v>
      </c>
      <c r="B3" s="18" t="s">
        <v>213</v>
      </c>
      <c r="C3" s="18" t="s">
        <v>215</v>
      </c>
      <c r="D3" s="18" t="s">
        <v>216</v>
      </c>
      <c r="E3" s="19">
        <v>141</v>
      </c>
    </row>
    <row r="4" spans="1:5" ht="12.75">
      <c r="A4" s="18" t="s">
        <v>212</v>
      </c>
      <c r="B4" s="18" t="s">
        <v>213</v>
      </c>
      <c r="C4" s="18" t="s">
        <v>217</v>
      </c>
      <c r="D4" s="18" t="s">
        <v>218</v>
      </c>
      <c r="E4" s="19">
        <v>48</v>
      </c>
    </row>
    <row r="5" spans="1:5" ht="12.75">
      <c r="A5" s="18" t="s">
        <v>212</v>
      </c>
      <c r="B5" s="18" t="s">
        <v>213</v>
      </c>
      <c r="C5" s="18" t="s">
        <v>219</v>
      </c>
      <c r="D5" s="18" t="s">
        <v>220</v>
      </c>
      <c r="E5" s="19">
        <v>191</v>
      </c>
    </row>
    <row r="6" spans="1:5" ht="12.75">
      <c r="A6" s="18" t="s">
        <v>212</v>
      </c>
      <c r="B6" s="18" t="s">
        <v>213</v>
      </c>
      <c r="C6" s="18" t="s">
        <v>221</v>
      </c>
      <c r="D6" s="18" t="s">
        <v>222</v>
      </c>
      <c r="E6" s="19">
        <v>197</v>
      </c>
    </row>
    <row r="7" spans="1:5" ht="12.75">
      <c r="A7" s="18" t="s">
        <v>212</v>
      </c>
      <c r="B7" s="18" t="s">
        <v>213</v>
      </c>
      <c r="C7" s="18" t="s">
        <v>223</v>
      </c>
      <c r="D7" s="18" t="s">
        <v>224</v>
      </c>
      <c r="E7" s="19">
        <v>75</v>
      </c>
    </row>
    <row r="8" spans="1:19" ht="12.75">
      <c r="A8" s="18" t="s">
        <v>212</v>
      </c>
      <c r="B8" s="18" t="s">
        <v>213</v>
      </c>
      <c r="C8" s="18" t="s">
        <v>225</v>
      </c>
      <c r="D8" s="18" t="s">
        <v>226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212</v>
      </c>
      <c r="B9" s="18" t="s">
        <v>213</v>
      </c>
      <c r="C9" s="18" t="s">
        <v>227</v>
      </c>
      <c r="D9" s="18" t="s">
        <v>228</v>
      </c>
      <c r="E9" s="19">
        <v>29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212</v>
      </c>
      <c r="B10" s="18" t="s">
        <v>213</v>
      </c>
      <c r="C10" s="18" t="s">
        <v>229</v>
      </c>
      <c r="D10" s="18" t="s">
        <v>230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212</v>
      </c>
      <c r="B11" s="18" t="s">
        <v>213</v>
      </c>
      <c r="C11" s="18" t="s">
        <v>231</v>
      </c>
      <c r="D11" s="18" t="s">
        <v>232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233</v>
      </c>
      <c r="B12" s="18" t="s">
        <v>234</v>
      </c>
      <c r="C12" s="18" t="s">
        <v>214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233</v>
      </c>
      <c r="B13" s="18" t="s">
        <v>234</v>
      </c>
      <c r="C13" s="18" t="s">
        <v>235</v>
      </c>
      <c r="D13" s="18" t="s">
        <v>236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233</v>
      </c>
      <c r="B14" s="18" t="s">
        <v>234</v>
      </c>
      <c r="C14" s="18" t="s">
        <v>237</v>
      </c>
      <c r="D14" s="18" t="s">
        <v>238</v>
      </c>
      <c r="E14" s="19">
        <v>191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233</v>
      </c>
      <c r="B15" s="18" t="s">
        <v>234</v>
      </c>
      <c r="C15" s="18" t="s">
        <v>239</v>
      </c>
      <c r="D15" s="18" t="s">
        <v>240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233</v>
      </c>
      <c r="B16" s="18" t="s">
        <v>234</v>
      </c>
      <c r="C16" s="18" t="s">
        <v>241</v>
      </c>
      <c r="D16" s="18" t="s">
        <v>242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233</v>
      </c>
      <c r="B17" s="18" t="s">
        <v>234</v>
      </c>
      <c r="C17" s="18" t="s">
        <v>243</v>
      </c>
      <c r="D17" s="18" t="s">
        <v>244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262</v>
      </c>
      <c r="C1" s="23" t="s">
        <v>250</v>
      </c>
      <c r="D1" s="23" t="s">
        <v>263</v>
      </c>
    </row>
    <row r="2" spans="1:4" ht="12.75">
      <c r="A2" s="26" t="s">
        <v>190</v>
      </c>
      <c r="B2" s="21" t="s">
        <v>249</v>
      </c>
      <c r="C2" s="21" t="s">
        <v>249</v>
      </c>
      <c r="D2" s="21" t="s">
        <v>249</v>
      </c>
    </row>
    <row r="3" spans="1:4" ht="51">
      <c r="A3" s="22" t="s">
        <v>251</v>
      </c>
      <c r="B3" s="19">
        <v>73037606</v>
      </c>
      <c r="C3" s="19">
        <v>71774638</v>
      </c>
      <c r="D3" s="19">
        <v>71990318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Josipa Veger</cp:lastModifiedBy>
  <cp:lastPrinted>2008-11-27T13:46:01Z</cp:lastPrinted>
  <dcterms:created xsi:type="dcterms:W3CDTF">2003-05-28T14:27:38Z</dcterms:created>
  <dcterms:modified xsi:type="dcterms:W3CDTF">2024-01-08T07:45:40Z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